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655" activeTab="0"/>
  </bookViews>
  <sheets>
    <sheet name="Miniförsäljn tim eller antal 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39" authorId="0">
      <text>
        <r>
          <rPr>
            <sz val="10"/>
            <rFont val="Arial Narrow"/>
            <family val="2"/>
          </rPr>
          <t>Egenavgift och/eller arbetsgivaravgift   plus arbetsmarknadsförsäkringar</t>
        </r>
      </text>
    </comment>
    <comment ref="F28" authorId="0">
      <text>
        <r>
          <rPr>
            <sz val="8"/>
            <rFont val="Tahoma"/>
            <family val="2"/>
          </rPr>
          <t>Handel, men även deltagarplatser, gästnätter, passagerare osv.</t>
        </r>
      </text>
    </comment>
    <comment ref="F30" authorId="0">
      <text>
        <r>
          <rPr>
            <sz val="8"/>
            <rFont val="Tahoma"/>
            <family val="2"/>
          </rPr>
          <t>Sålda varors inköpskostnad men också kostnader som tillkommer för varje deltagare,  passagerare, gäst  osv</t>
        </r>
      </text>
    </comment>
  </commentList>
</comments>
</file>

<file path=xl/sharedStrings.xml><?xml version="1.0" encoding="utf-8"?>
<sst xmlns="http://schemas.openxmlformats.org/spreadsheetml/2006/main" count="58" uniqueCount="54">
  <si>
    <t xml:space="preserve">Mitt timpris är:    </t>
  </si>
  <si>
    <t>Bruttovinst %</t>
  </si>
  <si>
    <t>Jag får då över, dvs. bruttovinst</t>
  </si>
  <si>
    <t>Momssats</t>
  </si>
  <si>
    <t>Inkl moms</t>
  </si>
  <si>
    <t xml:space="preserve">Skall du driva hantverk, konsulttjänster mm säljer du egentligen främst </t>
  </si>
  <si>
    <t>Försäljningspriset på min vara är i genomsnitt:</t>
  </si>
  <si>
    <t>Mitt inköpspris för varan har då varit:</t>
  </si>
  <si>
    <t>Utrustning som jag behöver från starten</t>
  </si>
  <si>
    <t>Ställa iordning lokal inför starten</t>
  </si>
  <si>
    <t>Så här mycket av de pengar som behövs för att starta har jag själv</t>
  </si>
  <si>
    <t>Pengar i kassa och på bank</t>
  </si>
  <si>
    <t>Lön per år</t>
  </si>
  <si>
    <t>Totala lönekostnader</t>
  </si>
  <si>
    <t>Lokalhyra och andra lokalkostnader</t>
  </si>
  <si>
    <t>Marknadsföring</t>
  </si>
  <si>
    <t>Kontorskostnader och kostnader för administrativ hjälp</t>
  </si>
  <si>
    <t>Bil och resekostnader</t>
  </si>
  <si>
    <t>Andra kostnader</t>
  </si>
  <si>
    <t>Räntekostnad</t>
  </si>
  <si>
    <t>Avskrivning</t>
  </si>
  <si>
    <t>Sociala kostnader</t>
  </si>
  <si>
    <t>Totala fasta kostnader inklusive totala lönekostnader</t>
  </si>
  <si>
    <t>Kan du låna resten?</t>
  </si>
  <si>
    <r>
      <t xml:space="preserve">Denna beräkning gör du renodlat - </t>
    </r>
    <r>
      <rPr>
        <b/>
        <sz val="8"/>
        <rFont val="Arial"/>
        <family val="2"/>
      </rPr>
      <t>alternativ 1 eller 2.</t>
    </r>
  </si>
  <si>
    <t>4. Bestäm antal arbetsdagar/öppetdagar!</t>
  </si>
  <si>
    <t>3. Kostnader i företaget per år. Ingen moms i kostnaderna!</t>
  </si>
  <si>
    <t>2. Sälja timmar eller produkter? Ingen moms i beloppen!</t>
  </si>
  <si>
    <t>1. Pengar i starten. Ingen moms i beloppen!</t>
  </si>
  <si>
    <t>5. Om rörelsen precis skall gå ihop, vilken försäljning har jag då per år, per månad, vecka och dag?</t>
  </si>
  <si>
    <r>
      <t xml:space="preserve">Hur många </t>
    </r>
    <r>
      <rPr>
        <b/>
        <u val="single"/>
        <sz val="9"/>
        <rFont val="Arial"/>
        <family val="2"/>
      </rPr>
      <t>varor</t>
    </r>
    <r>
      <rPr>
        <b/>
        <sz val="9"/>
        <rFont val="Arial"/>
        <family val="2"/>
      </rPr>
      <t xml:space="preserve"> alternativt </t>
    </r>
    <r>
      <rPr>
        <b/>
        <u val="single"/>
        <sz val="9"/>
        <rFont val="Arial"/>
        <family val="2"/>
      </rPr>
      <t>timmar</t>
    </r>
    <r>
      <rPr>
        <b/>
        <sz val="9"/>
        <rFont val="Arial"/>
        <family val="2"/>
      </rPr>
      <t xml:space="preserve"> blir det per år, per månad, vecka och dag?</t>
    </r>
  </si>
  <si>
    <t>Alt. 1 Jag säljer timmar</t>
  </si>
  <si>
    <t>Alt. 2 Jag säljer varor eller "kundplatser"</t>
  </si>
  <si>
    <r>
      <t>×</t>
    </r>
    <r>
      <rPr>
        <sz val="8"/>
        <rFont val="Arial"/>
        <family val="2"/>
      </rPr>
      <t xml:space="preserve"> summa egna insatta pengar + lån</t>
    </r>
  </si>
  <si>
    <r>
      <t>×</t>
    </r>
    <r>
      <rPr>
        <sz val="8"/>
        <rFont val="Arial"/>
        <family val="2"/>
      </rPr>
      <t xml:space="preserve"> utrustning och lokal för att kunna starta</t>
    </r>
  </si>
  <si>
    <t>antal arbetsveckor per år</t>
  </si>
  <si>
    <t>antal arbetsdagar / öppetdagar per vecka</t>
  </si>
  <si>
    <t>per år inkl moms</t>
  </si>
  <si>
    <r>
      <t xml:space="preserve">varje </t>
    </r>
    <r>
      <rPr>
        <b/>
        <sz val="8"/>
        <rFont val="Arial"/>
        <family val="2"/>
      </rPr>
      <t>månad</t>
    </r>
    <r>
      <rPr>
        <sz val="8"/>
        <rFont val="Arial"/>
        <family val="2"/>
      </rPr>
      <t xml:space="preserve"> </t>
    </r>
  </si>
  <si>
    <r>
      <t xml:space="preserve">varje </t>
    </r>
    <r>
      <rPr>
        <b/>
        <sz val="8"/>
        <rFont val="Arial"/>
        <family val="2"/>
      </rPr>
      <t>vecka</t>
    </r>
  </si>
  <si>
    <r>
      <t xml:space="preserve">varje </t>
    </r>
    <r>
      <rPr>
        <b/>
        <sz val="8"/>
        <rFont val="Arial"/>
        <family val="2"/>
      </rPr>
      <t>dag</t>
    </r>
    <r>
      <rPr>
        <sz val="8"/>
        <rFont val="Arial"/>
        <family val="2"/>
      </rPr>
      <t xml:space="preserve"> </t>
    </r>
  </si>
  <si>
    <t>varje dag</t>
  </si>
  <si>
    <t>per år</t>
  </si>
  <si>
    <t>per månad</t>
  </si>
  <si>
    <t>varje vecka</t>
  </si>
  <si>
    <t>Min försäljning blir</t>
  </si>
  <si>
    <t>Det betyder att jag fakturerar (eller har fått kontant)</t>
  </si>
  <si>
    <r>
      <t xml:space="preserve">Hur rimlig är min företagsidé? Hur mycket måste jag sälja i timmar </t>
    </r>
    <r>
      <rPr>
        <b/>
        <u val="single"/>
        <sz val="12"/>
        <color indexed="57"/>
        <rFont val="Arial"/>
        <family val="2"/>
      </rPr>
      <t>eller</t>
    </r>
    <r>
      <rPr>
        <b/>
        <sz val="12"/>
        <color indexed="57"/>
        <rFont val="Arial"/>
        <family val="2"/>
      </rPr>
      <t xml:space="preserve"> antal?</t>
    </r>
  </si>
  <si>
    <r>
      <t xml:space="preserve">Tänk dig ditt företag! </t>
    </r>
    <r>
      <rPr>
        <b/>
        <sz val="8"/>
        <rFont val="Arial"/>
        <family val="2"/>
      </rPr>
      <t>Fyll i de gula fälten</t>
    </r>
    <r>
      <rPr>
        <sz val="8"/>
        <rFont val="Arial"/>
        <family val="2"/>
      </rPr>
      <t xml:space="preserve"> och räkna! Du får fram hur mycket du måste sälja för att täcka dina kostnader.</t>
    </r>
  </si>
  <si>
    <t>Observera! Modellen är förenklad.</t>
  </si>
  <si>
    <t xml:space="preserve">Läs gärna exemplen i materialet Testa och utveckla din företagsidé ! </t>
  </si>
  <si>
    <t>Varulager som jag köper in i starten</t>
  </si>
  <si>
    <t>Summa pengar som jag behöver för att starta</t>
  </si>
  <si>
    <t xml:space="preserve">arbetstimmar till skillnad från varuhandel, tillverkning, antal gästplatser och liknande. 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</si>
</sst>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_-* #,##0.0\ _k_r_-;\-* #,##0.0\ _k_r_-;_-* &quot;-&quot;??\ _k_r_-;_-@_-"/>
    <numFmt numFmtId="178" formatCode="_-* #,##0\ _k_r_-;\-* #,##0\ _k_r_-;_-* &quot;-&quot;??\ _k_r_-;_-@_-"/>
    <numFmt numFmtId="179" formatCode="0.0%"/>
    <numFmt numFmtId="180" formatCode="[$-41D]&quot;den &quot;d\ mmmm\ yyyy"/>
    <numFmt numFmtId="181" formatCode="000\ 00"/>
    <numFmt numFmtId="182" formatCode="_-* #,##0.0\ &quot;kr&quot;_-;\-* #,##0.0\ &quot;kr&quot;_-;_-* &quot;-&quot;??\ &quot;kr&quot;_-;_-@_-"/>
    <numFmt numFmtId="183" formatCode="_-* #,##0\ &quot;kr&quot;_-;\-* #,##0\ &quot;kr&quot;_-;_-* &quot;-&quot;??\ &quot;kr&quot;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€-2]\ #,##0.00_);[Red]\([$€-2]\ #,##0.00\)"/>
    <numFmt numFmtId="188" formatCode="_(* #,##0.0000_);_(* \(#,##0.0000\);_(* &quot;-&quot;????_);_(@_)"/>
    <numFmt numFmtId="189" formatCode="_(* #,##0.000000000_);_(* \(#,##0.000000000\);_(* &quot;-&quot;?????????_);_(@_)"/>
    <numFmt numFmtId="190" formatCode="0_);\(0\)"/>
    <numFmt numFmtId="191" formatCode="_(* #,##0.00000000_);_(* \(#,##0.00000000\);_(* &quot;-&quot;????????_);_(@_)"/>
    <numFmt numFmtId="192" formatCode="_(* #,##0.000000_);_(* \(#,##0.000000\);_(* &quot;-&quot;??????_);_(@_)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2"/>
      <color indexed="57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3" fontId="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83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9" fontId="7" fillId="0" borderId="0" xfId="5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83" fontId="7" fillId="0" borderId="0" xfId="57" applyNumberFormat="1" applyFont="1" applyFill="1" applyBorder="1" applyAlignment="1">
      <alignment/>
    </xf>
    <xf numFmtId="178" fontId="7" fillId="0" borderId="0" xfId="57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" fontId="7" fillId="0" borderId="0" xfId="57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7" fontId="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183" fontId="8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9" fontId="10" fillId="0" borderId="0" xfId="50" applyNumberFormat="1" applyFont="1" applyAlignment="1">
      <alignment horizontal="left"/>
    </xf>
    <xf numFmtId="18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83" fontId="10" fillId="0" borderId="0" xfId="57" applyNumberFormat="1" applyFont="1" applyFill="1" applyBorder="1" applyAlignment="1">
      <alignment/>
    </xf>
    <xf numFmtId="178" fontId="10" fillId="0" borderId="0" xfId="57" applyNumberFormat="1" applyFont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178" fontId="0" fillId="33" borderId="0" xfId="57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8" fontId="14" fillId="0" borderId="0" xfId="57" applyNumberFormat="1" applyFont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hidden="1"/>
    </xf>
    <xf numFmtId="1" fontId="10" fillId="0" borderId="0" xfId="50" applyNumberFormat="1" applyFont="1" applyFill="1" applyBorder="1" applyAlignment="1" applyProtection="1">
      <alignment horizontal="center"/>
      <protection locked="0"/>
    </xf>
    <xf numFmtId="183" fontId="10" fillId="33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83" fontId="0" fillId="34" borderId="10" xfId="0" applyNumberFormat="1" applyFont="1" applyFill="1" applyBorder="1" applyAlignment="1" applyProtection="1">
      <alignment/>
      <protection locked="0"/>
    </xf>
    <xf numFmtId="183" fontId="0" fillId="34" borderId="11" xfId="0" applyNumberFormat="1" applyFont="1" applyFill="1" applyBorder="1" applyAlignment="1" applyProtection="1">
      <alignment/>
      <protection locked="0"/>
    </xf>
    <xf numFmtId="183" fontId="0" fillId="34" borderId="12" xfId="0" applyNumberFormat="1" applyFont="1" applyFill="1" applyBorder="1" applyAlignment="1" applyProtection="1">
      <alignment/>
      <protection locked="0"/>
    </xf>
    <xf numFmtId="183" fontId="0" fillId="34" borderId="13" xfId="0" applyNumberFormat="1" applyFont="1" applyFill="1" applyBorder="1" applyAlignment="1" applyProtection="1">
      <alignment/>
      <protection locked="0"/>
    </xf>
    <xf numFmtId="183" fontId="0" fillId="35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83" fontId="0" fillId="35" borderId="13" xfId="0" applyNumberFormat="1" applyFont="1" applyFill="1" applyBorder="1" applyAlignment="1" applyProtection="1">
      <alignment/>
      <protection/>
    </xf>
    <xf numFmtId="183" fontId="0" fillId="34" borderId="15" xfId="0" applyNumberFormat="1" applyFont="1" applyFill="1" applyBorder="1" applyAlignment="1" applyProtection="1">
      <alignment/>
      <protection locked="0"/>
    </xf>
    <xf numFmtId="183" fontId="0" fillId="35" borderId="16" xfId="0" applyNumberFormat="1" applyFont="1" applyFill="1" applyBorder="1" applyAlignment="1" applyProtection="1">
      <alignment/>
      <protection/>
    </xf>
    <xf numFmtId="9" fontId="0" fillId="35" borderId="15" xfId="50" applyNumberFormat="1" applyFont="1" applyFill="1" applyBorder="1" applyAlignment="1" applyProtection="1">
      <alignment horizontal="center"/>
      <protection/>
    </xf>
    <xf numFmtId="183" fontId="0" fillId="34" borderId="15" xfId="57" applyNumberFormat="1" applyFont="1" applyFill="1" applyBorder="1" applyAlignment="1" applyProtection="1">
      <alignment/>
      <protection locked="0"/>
    </xf>
    <xf numFmtId="183" fontId="0" fillId="35" borderId="17" xfId="57" applyNumberFormat="1" applyFont="1" applyFill="1" applyBorder="1" applyAlignment="1" applyProtection="1">
      <alignment/>
      <protection/>
    </xf>
    <xf numFmtId="183" fontId="0" fillId="35" borderId="18" xfId="57" applyNumberFormat="1" applyFont="1" applyFill="1" applyBorder="1" applyAlignment="1" applyProtection="1">
      <alignment/>
      <protection/>
    </xf>
    <xf numFmtId="183" fontId="0" fillId="35" borderId="10" xfId="57" applyNumberFormat="1" applyFont="1" applyFill="1" applyBorder="1" applyAlignment="1" applyProtection="1">
      <alignment/>
      <protection/>
    </xf>
    <xf numFmtId="183" fontId="0" fillId="34" borderId="19" xfId="57" applyNumberFormat="1" applyFont="1" applyFill="1" applyBorder="1" applyAlignment="1" applyProtection="1">
      <alignment/>
      <protection locked="0"/>
    </xf>
    <xf numFmtId="183" fontId="0" fillId="34" borderId="12" xfId="57" applyNumberFormat="1" applyFont="1" applyFill="1" applyBorder="1" applyAlignment="1" applyProtection="1">
      <alignment/>
      <protection locked="0"/>
    </xf>
    <xf numFmtId="183" fontId="0" fillId="35" borderId="12" xfId="57" applyNumberFormat="1" applyFont="1" applyFill="1" applyBorder="1" applyAlignment="1">
      <alignment/>
    </xf>
    <xf numFmtId="183" fontId="0" fillId="35" borderId="18" xfId="57" applyNumberFormat="1" applyFont="1" applyFill="1" applyBorder="1" applyAlignment="1">
      <alignment/>
    </xf>
    <xf numFmtId="183" fontId="0" fillId="35" borderId="14" xfId="57" applyNumberFormat="1" applyFont="1" applyFill="1" applyBorder="1" applyAlignment="1">
      <alignment/>
    </xf>
    <xf numFmtId="1" fontId="0" fillId="34" borderId="15" xfId="50" applyNumberFormat="1" applyFont="1" applyFill="1" applyBorder="1" applyAlignment="1" applyProtection="1">
      <alignment horizontal="center"/>
      <protection locked="0"/>
    </xf>
    <xf numFmtId="183" fontId="0" fillId="35" borderId="15" xfId="57" applyNumberFormat="1" applyFont="1" applyFill="1" applyBorder="1" applyAlignment="1">
      <alignment/>
    </xf>
    <xf numFmtId="9" fontId="0" fillId="34" borderId="15" xfId="0" applyNumberFormat="1" applyFont="1" applyFill="1" applyBorder="1" applyAlignment="1" applyProtection="1">
      <alignment horizontal="center"/>
      <protection locked="0"/>
    </xf>
    <xf numFmtId="9" fontId="0" fillId="35" borderId="15" xfId="0" applyNumberFormat="1" applyFont="1" applyFill="1" applyBorder="1" applyAlignment="1">
      <alignment horizontal="center"/>
    </xf>
    <xf numFmtId="183" fontId="0" fillId="35" borderId="17" xfId="0" applyNumberFormat="1" applyFont="1" applyFill="1" applyBorder="1" applyAlignment="1">
      <alignment/>
    </xf>
    <xf numFmtId="183" fontId="0" fillId="35" borderId="15" xfId="0" applyNumberFormat="1" applyFont="1" applyFill="1" applyBorder="1" applyAlignment="1">
      <alignment/>
    </xf>
    <xf numFmtId="1" fontId="0" fillId="35" borderId="15" xfId="57" applyNumberFormat="1" applyFont="1" applyFill="1" applyBorder="1" applyAlignment="1">
      <alignment horizontal="center"/>
    </xf>
    <xf numFmtId="9" fontId="0" fillId="34" borderId="15" xfId="5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183" fontId="10" fillId="0" borderId="0" xfId="0" applyNumberFormat="1" applyFont="1" applyFill="1" applyBorder="1" applyAlignment="1" applyProtection="1">
      <alignment/>
      <protection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142875</xdr:rowOff>
    </xdr:from>
    <xdr:to>
      <xdr:col>12</xdr:col>
      <xdr:colOff>419100</xdr:colOff>
      <xdr:row>13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6905625" y="1390650"/>
          <a:ext cx="1885950" cy="590550"/>
        </a:xfrm>
        <a:prstGeom prst="wedgeRectCallout">
          <a:avLst>
            <a:gd name="adj1" fmla="val -74240"/>
            <a:gd name="adj2" fmla="val 25805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Hur mycket pengar behöver jag innan jag får betalt från kunderna? Kanske ett belopp motsvarande två eller tre månadslöner?</a:t>
          </a:r>
        </a:p>
      </xdr:txBody>
    </xdr:sp>
    <xdr:clientData/>
  </xdr:twoCellAnchor>
  <xdr:twoCellAnchor>
    <xdr:from>
      <xdr:col>1</xdr:col>
      <xdr:colOff>695325</xdr:colOff>
      <xdr:row>34</xdr:row>
      <xdr:rowOff>66675</xdr:rowOff>
    </xdr:from>
    <xdr:to>
      <xdr:col>6</xdr:col>
      <xdr:colOff>314325</xdr:colOff>
      <xdr:row>35</xdr:row>
      <xdr:rowOff>200025</xdr:rowOff>
    </xdr:to>
    <xdr:sp>
      <xdr:nvSpPr>
        <xdr:cNvPr id="2" name="AutoShape 5"/>
        <xdr:cNvSpPr>
          <a:spLocks/>
        </xdr:cNvSpPr>
      </xdr:nvSpPr>
      <xdr:spPr>
        <a:xfrm>
          <a:off x="819150" y="5514975"/>
          <a:ext cx="4086225" cy="342900"/>
        </a:xfrm>
        <a:prstGeom prst="wedgeRectCallout">
          <a:avLst>
            <a:gd name="adj1" fmla="val 60254"/>
            <a:gd name="adj2" fmla="val 25000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Fyll i hur mycket du och anställda tillsammans vill ha i MÅNADSLÖN FÖRE SKATT.</a:t>
          </a:r>
        </a:p>
      </xdr:txBody>
    </xdr:sp>
    <xdr:clientData/>
  </xdr:twoCellAnchor>
  <xdr:oneCellAnchor>
    <xdr:from>
      <xdr:col>4</xdr:col>
      <xdr:colOff>247650</xdr:colOff>
      <xdr:row>65</xdr:row>
      <xdr:rowOff>47625</xdr:rowOff>
    </xdr:from>
    <xdr:ext cx="2962275" cy="781050"/>
    <xdr:sp>
      <xdr:nvSpPr>
        <xdr:cNvPr id="3" name="AutoShape 6"/>
        <xdr:cNvSpPr>
          <a:spLocks/>
        </xdr:cNvSpPr>
      </xdr:nvSpPr>
      <xdr:spPr>
        <a:xfrm>
          <a:off x="2952750" y="10629900"/>
          <a:ext cx="2962275" cy="781050"/>
        </a:xfrm>
        <a:prstGeom prst="wedgeRectCallout">
          <a:avLst>
            <a:gd name="adj1" fmla="val -82796"/>
            <a:gd name="adj2" fmla="val -12194"/>
          </a:avLst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Är det rimligt ?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Är det möjligt att nå den minsta försäljning som jag  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måste ha för att kunna täcka alla kostnader?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Har jag kapacitet att leverera så mycket som det 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behövs för att nå minimiförsäljningen?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showZeros="0" tabSelected="1" zoomScalePageLayoutView="0" workbookViewId="0" topLeftCell="A1">
      <selection activeCell="I10" sqref="I10"/>
    </sheetView>
  </sheetViews>
  <sheetFormatPr defaultColWidth="9.140625" defaultRowHeight="12.75"/>
  <cols>
    <col min="1" max="1" width="1.8515625" style="5" customWidth="1"/>
    <col min="2" max="2" width="18.8515625" style="5" customWidth="1"/>
    <col min="3" max="3" width="6.140625" style="5" customWidth="1"/>
    <col min="4" max="4" width="13.7109375" style="5" customWidth="1"/>
    <col min="5" max="6" width="14.140625" style="5" customWidth="1"/>
    <col min="7" max="7" width="6.00390625" style="5" customWidth="1"/>
    <col min="8" max="8" width="5.421875" style="5" customWidth="1"/>
    <col min="9" max="9" width="14.140625" style="5" customWidth="1"/>
    <col min="10" max="10" width="9.140625" style="5" customWidth="1"/>
    <col min="11" max="11" width="14.140625" style="5" customWidth="1"/>
    <col min="12" max="12" width="7.8515625" style="5" customWidth="1"/>
    <col min="13" max="13" width="14.140625" style="5" customWidth="1"/>
    <col min="14" max="14" width="3.421875" style="5" customWidth="1"/>
    <col min="15" max="15" width="11.00390625" style="5" customWidth="1"/>
    <col min="16" max="16" width="2.8515625" style="5" customWidth="1"/>
    <col min="17" max="17" width="11.00390625" style="5" bestFit="1" customWidth="1"/>
    <col min="18" max="16384" width="9.140625" style="5" customWidth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8" customFormat="1" ht="15.75">
      <c r="A2" s="17"/>
      <c r="B2" s="68" t="s">
        <v>47</v>
      </c>
      <c r="C2" s="68"/>
      <c r="D2" s="69"/>
      <c r="E2" s="69"/>
      <c r="F2" s="69"/>
      <c r="G2" s="69"/>
      <c r="H2" s="69"/>
      <c r="I2" s="69"/>
      <c r="J2" s="17"/>
      <c r="K2" s="17"/>
      <c r="L2" s="17"/>
      <c r="M2" s="17"/>
      <c r="N2" s="17"/>
    </row>
    <row r="3" spans="1:14" ht="9" customHeight="1">
      <c r="A3" s="3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36" customFormat="1" ht="11.25">
      <c r="A4" s="34"/>
      <c r="B4" s="34" t="s">
        <v>48</v>
      </c>
      <c r="C4" s="34"/>
      <c r="D4" s="35"/>
      <c r="E4" s="35"/>
      <c r="F4" s="35"/>
      <c r="G4" s="34"/>
      <c r="H4" s="34"/>
      <c r="I4" s="34"/>
      <c r="J4" s="34"/>
      <c r="K4" s="34"/>
      <c r="L4" s="34"/>
      <c r="M4" s="34"/>
      <c r="N4" s="34"/>
    </row>
    <row r="5" spans="1:14" s="36" customFormat="1" ht="11.25">
      <c r="A5" s="34"/>
      <c r="B5" s="34" t="s">
        <v>49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6" customFormat="1" ht="11.25">
      <c r="A6" s="34"/>
      <c r="B6" s="34" t="s">
        <v>50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ht="9" customHeight="1"/>
    <row r="8" spans="1:14" s="12" customFormat="1" ht="12.75">
      <c r="A8" s="37"/>
      <c r="B8" s="100" t="s">
        <v>28</v>
      </c>
      <c r="C8" s="38"/>
      <c r="D8" s="38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3" ht="9" customHeight="1" thickBot="1">
      <c r="B9" s="7"/>
      <c r="C9" s="7"/>
    </row>
    <row r="10" spans="2:9" ht="12.75">
      <c r="B10" s="36" t="s">
        <v>8</v>
      </c>
      <c r="C10" s="36"/>
      <c r="D10" s="36"/>
      <c r="E10" s="36"/>
      <c r="F10" s="36"/>
      <c r="G10" s="36"/>
      <c r="H10" s="36"/>
      <c r="I10" s="70"/>
    </row>
    <row r="11" spans="2:9" ht="12.75">
      <c r="B11" s="36" t="s">
        <v>9</v>
      </c>
      <c r="C11" s="36"/>
      <c r="D11" s="36"/>
      <c r="E11" s="36"/>
      <c r="F11" s="36"/>
      <c r="G11" s="36"/>
      <c r="H11" s="36"/>
      <c r="I11" s="71"/>
    </row>
    <row r="12" spans="2:9" ht="12.75">
      <c r="B12" s="36" t="s">
        <v>51</v>
      </c>
      <c r="C12" s="36"/>
      <c r="D12" s="36"/>
      <c r="E12" s="36"/>
      <c r="F12" s="36"/>
      <c r="G12" s="36"/>
      <c r="H12" s="36"/>
      <c r="I12" s="72"/>
    </row>
    <row r="13" spans="2:9" ht="13.5" thickBot="1">
      <c r="B13" s="36" t="s">
        <v>11</v>
      </c>
      <c r="C13" s="36"/>
      <c r="D13" s="36"/>
      <c r="E13" s="36"/>
      <c r="F13" s="36"/>
      <c r="G13" s="36"/>
      <c r="H13" s="36"/>
      <c r="I13" s="73"/>
    </row>
    <row r="14" spans="2:9" ht="13.5" thickBot="1">
      <c r="B14" s="39" t="s">
        <v>52</v>
      </c>
      <c r="C14" s="36"/>
      <c r="D14" s="36"/>
      <c r="E14" s="36"/>
      <c r="F14" s="36"/>
      <c r="G14" s="36"/>
      <c r="H14" s="36"/>
      <c r="I14" s="74">
        <f>SUM(I10:I13)</f>
        <v>0</v>
      </c>
    </row>
    <row r="15" spans="2:9" ht="9" customHeight="1" thickBot="1" thickTop="1">
      <c r="B15" s="36"/>
      <c r="C15" s="36"/>
      <c r="D15" s="36"/>
      <c r="E15" s="36"/>
      <c r="F15" s="36"/>
      <c r="G15" s="36"/>
      <c r="H15" s="36"/>
      <c r="I15" s="75"/>
    </row>
    <row r="16" spans="2:13" ht="15">
      <c r="B16" s="36" t="s">
        <v>10</v>
      </c>
      <c r="C16" s="36"/>
      <c r="D16" s="36"/>
      <c r="E16" s="36"/>
      <c r="F16" s="36"/>
      <c r="G16" s="36"/>
      <c r="H16" s="36"/>
      <c r="I16" s="70"/>
      <c r="M16" s="8"/>
    </row>
    <row r="17" spans="2:9" ht="13.5" thickBot="1">
      <c r="B17" s="39" t="s">
        <v>23</v>
      </c>
      <c r="C17" s="36"/>
      <c r="D17" s="40"/>
      <c r="E17" s="36"/>
      <c r="F17" s="36"/>
      <c r="G17" s="36"/>
      <c r="H17" s="36"/>
      <c r="I17" s="76">
        <f>I14-I16</f>
        <v>0</v>
      </c>
    </row>
    <row r="18" spans="2:9" ht="9" customHeight="1">
      <c r="B18" s="7"/>
      <c r="I18" s="9"/>
    </row>
    <row r="19" spans="1:14" ht="15.75">
      <c r="A19" s="41"/>
      <c r="B19" s="100" t="s">
        <v>27</v>
      </c>
      <c r="C19" s="38"/>
      <c r="D19" s="38"/>
      <c r="E19" s="38"/>
      <c r="F19" s="38"/>
      <c r="G19" s="41"/>
      <c r="H19" s="41"/>
      <c r="I19" s="42"/>
      <c r="J19" s="41"/>
      <c r="K19" s="41"/>
      <c r="L19" s="41"/>
      <c r="M19" s="41"/>
      <c r="N19" s="41"/>
    </row>
    <row r="20" spans="4:13" ht="9" customHeight="1">
      <c r="D20" s="7"/>
      <c r="I20" s="9"/>
      <c r="L20" s="6"/>
      <c r="M20" s="6"/>
    </row>
    <row r="21" spans="2:10" ht="12.75">
      <c r="B21" s="36" t="s">
        <v>5</v>
      </c>
      <c r="C21" s="36"/>
      <c r="D21" s="36"/>
      <c r="E21" s="36"/>
      <c r="F21" s="36"/>
      <c r="G21" s="36"/>
      <c r="H21" s="36"/>
      <c r="I21" s="36"/>
      <c r="J21" s="36"/>
    </row>
    <row r="22" spans="2:10" ht="12.75">
      <c r="B22" s="36" t="s">
        <v>53</v>
      </c>
      <c r="C22" s="36"/>
      <c r="D22" s="36"/>
      <c r="E22" s="36"/>
      <c r="F22" s="36"/>
      <c r="G22" s="36"/>
      <c r="H22" s="36"/>
      <c r="I22" s="36"/>
      <c r="J22" s="36"/>
    </row>
    <row r="23" spans="2:10" ht="12.75">
      <c r="B23" s="36" t="s">
        <v>24</v>
      </c>
      <c r="C23" s="36"/>
      <c r="D23" s="36"/>
      <c r="E23" s="36"/>
      <c r="F23" s="36"/>
      <c r="G23" s="36"/>
      <c r="H23" s="36"/>
      <c r="I23" s="36"/>
      <c r="J23" s="36"/>
    </row>
    <row r="24" spans="2:4" ht="9" customHeight="1">
      <c r="B24" s="7"/>
      <c r="D24" s="7"/>
    </row>
    <row r="25" spans="2:8" ht="18.75" thickBot="1">
      <c r="B25" s="7"/>
      <c r="D25" s="43" t="s">
        <v>31</v>
      </c>
      <c r="E25" s="36"/>
      <c r="F25" s="44"/>
      <c r="G25" s="36"/>
      <c r="H25" s="36"/>
    </row>
    <row r="26" spans="2:11" ht="18.75" thickBot="1">
      <c r="B26" s="7"/>
      <c r="D26" s="45" t="s">
        <v>0</v>
      </c>
      <c r="E26" s="36"/>
      <c r="F26" s="36"/>
      <c r="G26" s="36"/>
      <c r="H26" s="36"/>
      <c r="I26" s="77"/>
      <c r="K26" s="97">
        <f>IF(AND(I26&gt;0,I29&gt;0),"Välj antingen timförsäljning eller varuförsäljning!","")</f>
      </c>
    </row>
    <row r="27" spans="4:8" ht="9" customHeight="1">
      <c r="D27" s="36"/>
      <c r="E27" s="36"/>
      <c r="F27" s="36"/>
      <c r="G27" s="36"/>
      <c r="H27" s="36"/>
    </row>
    <row r="28" spans="4:8" ht="16.5" customHeight="1" thickBot="1">
      <c r="D28" s="46" t="s">
        <v>32</v>
      </c>
      <c r="E28" s="36"/>
      <c r="F28" s="34"/>
      <c r="H28" s="34"/>
    </row>
    <row r="29" spans="4:9" ht="16.5" customHeight="1">
      <c r="D29" s="34" t="s">
        <v>6</v>
      </c>
      <c r="E29" s="36"/>
      <c r="F29" s="34"/>
      <c r="G29" s="34"/>
      <c r="H29" s="36"/>
      <c r="I29" s="70"/>
    </row>
    <row r="30" spans="4:15" ht="16.5" customHeight="1" thickBot="1">
      <c r="D30" s="34" t="s">
        <v>7</v>
      </c>
      <c r="E30" s="36"/>
      <c r="H30" s="34"/>
      <c r="I30" s="73"/>
      <c r="J30" s="3"/>
      <c r="K30" s="47" t="s">
        <v>1</v>
      </c>
      <c r="L30" s="3"/>
      <c r="M30" s="11"/>
      <c r="N30" s="12"/>
      <c r="O30" s="13"/>
    </row>
    <row r="31" spans="4:15" ht="16.5" customHeight="1" thickBot="1">
      <c r="D31" s="34" t="s">
        <v>2</v>
      </c>
      <c r="E31" s="36"/>
      <c r="F31" s="34"/>
      <c r="G31" s="34"/>
      <c r="H31" s="34"/>
      <c r="I31" s="78">
        <f>IF(I26=0,I29-I30,0)</f>
        <v>0</v>
      </c>
      <c r="K31" s="79">
        <f>I31/(I29+0.000001)</f>
        <v>0</v>
      </c>
      <c r="L31" s="3"/>
      <c r="M31" s="11"/>
      <c r="N31" s="12"/>
      <c r="O31" s="13"/>
    </row>
    <row r="32" spans="4:15" ht="9" customHeight="1" thickTop="1">
      <c r="D32" s="2"/>
      <c r="F32" s="3"/>
      <c r="G32" s="3"/>
      <c r="H32" s="3"/>
      <c r="I32" s="11"/>
      <c r="J32" s="12"/>
      <c r="K32" s="13"/>
      <c r="L32" s="3"/>
      <c r="M32" s="11"/>
      <c r="N32" s="12"/>
      <c r="O32" s="13"/>
    </row>
    <row r="33" spans="1:14" ht="16.5" customHeight="1">
      <c r="A33" s="38"/>
      <c r="B33" s="100" t="s">
        <v>26</v>
      </c>
      <c r="C33" s="38"/>
      <c r="D33" s="38"/>
      <c r="E33" s="38"/>
      <c r="F33" s="38"/>
      <c r="G33" s="38"/>
      <c r="H33" s="38"/>
      <c r="I33" s="37"/>
      <c r="J33" s="37"/>
      <c r="K33" s="37"/>
      <c r="L33" s="37"/>
      <c r="M33" s="37"/>
      <c r="N33" s="37"/>
    </row>
    <row r="34" spans="2:3" ht="9" customHeight="1">
      <c r="B34" s="6"/>
      <c r="C34" s="6"/>
    </row>
    <row r="35" spans="2:3" ht="16.5" customHeight="1" thickBot="1">
      <c r="B35" s="7"/>
      <c r="C35" s="7"/>
    </row>
    <row r="36" spans="2:9" ht="16.5" customHeight="1" thickBot="1">
      <c r="B36" s="14"/>
      <c r="C36" s="14"/>
      <c r="I36" s="80"/>
    </row>
    <row r="37" spans="2:7" ht="9" customHeight="1" thickBot="1">
      <c r="B37" s="8"/>
      <c r="C37" s="8"/>
      <c r="D37" s="14"/>
      <c r="E37" s="14"/>
      <c r="F37" s="14"/>
      <c r="G37" s="14"/>
    </row>
    <row r="38" spans="2:14" ht="13.5" thickBot="1">
      <c r="B38" s="36" t="s">
        <v>12</v>
      </c>
      <c r="C38" s="36"/>
      <c r="D38" s="36"/>
      <c r="E38" s="36"/>
      <c r="F38" s="36"/>
      <c r="G38" s="36"/>
      <c r="H38" s="36"/>
      <c r="I38" s="81">
        <f>I36*12</f>
        <v>0</v>
      </c>
      <c r="N38" s="3"/>
    </row>
    <row r="39" spans="2:9" ht="13.5" thickBot="1">
      <c r="B39" s="36" t="s">
        <v>21</v>
      </c>
      <c r="C39" s="96">
        <v>0.4</v>
      </c>
      <c r="D39" s="36"/>
      <c r="E39" s="48"/>
      <c r="F39" s="36"/>
      <c r="G39" s="36"/>
      <c r="H39" s="36"/>
      <c r="I39" s="82">
        <f>I38*C39</f>
        <v>0</v>
      </c>
    </row>
    <row r="40" spans="2:10" ht="15">
      <c r="B40" s="49" t="s">
        <v>13</v>
      </c>
      <c r="C40" s="36"/>
      <c r="D40" s="36"/>
      <c r="E40" s="48"/>
      <c r="F40" s="50"/>
      <c r="G40" s="36"/>
      <c r="H40" s="51"/>
      <c r="I40" s="83">
        <f>I38+I39</f>
        <v>0</v>
      </c>
      <c r="J40" s="17"/>
    </row>
    <row r="41" spans="2:10" ht="12.75">
      <c r="B41" s="36" t="s">
        <v>14</v>
      </c>
      <c r="C41" s="36"/>
      <c r="D41" s="34"/>
      <c r="E41" s="34"/>
      <c r="F41" s="34"/>
      <c r="G41" s="34"/>
      <c r="H41" s="36"/>
      <c r="I41" s="84"/>
      <c r="J41" s="18"/>
    </row>
    <row r="42" spans="2:10" ht="12.75">
      <c r="B42" s="36" t="s">
        <v>15</v>
      </c>
      <c r="C42" s="36"/>
      <c r="D42" s="34"/>
      <c r="E42" s="34"/>
      <c r="F42" s="34"/>
      <c r="G42" s="34"/>
      <c r="H42" s="36"/>
      <c r="I42" s="85"/>
      <c r="J42" s="18"/>
    </row>
    <row r="43" spans="2:10" ht="12.75">
      <c r="B43" s="36" t="s">
        <v>16</v>
      </c>
      <c r="C43" s="36"/>
      <c r="D43" s="34"/>
      <c r="E43" s="34"/>
      <c r="F43" s="34"/>
      <c r="G43" s="34"/>
      <c r="H43" s="36"/>
      <c r="I43" s="85"/>
      <c r="J43" s="18"/>
    </row>
    <row r="44" spans="2:10" ht="12.75">
      <c r="B44" s="36" t="s">
        <v>17</v>
      </c>
      <c r="C44" s="36"/>
      <c r="D44" s="34"/>
      <c r="E44" s="34"/>
      <c r="F44" s="34"/>
      <c r="G44" s="34"/>
      <c r="H44" s="36"/>
      <c r="I44" s="85"/>
      <c r="J44" s="18"/>
    </row>
    <row r="45" spans="2:10" ht="13.5" thickBot="1">
      <c r="B45" s="36" t="s">
        <v>18</v>
      </c>
      <c r="C45" s="36"/>
      <c r="D45" s="34"/>
      <c r="E45" s="36"/>
      <c r="F45" s="34"/>
      <c r="G45" s="34"/>
      <c r="H45" s="36"/>
      <c r="I45" s="85"/>
      <c r="J45" s="18"/>
    </row>
    <row r="46" spans="2:10" ht="13.5" thickBot="1">
      <c r="B46" s="36" t="s">
        <v>19</v>
      </c>
      <c r="C46" s="96">
        <v>0.07</v>
      </c>
      <c r="D46" s="43" t="s">
        <v>33</v>
      </c>
      <c r="E46" s="36"/>
      <c r="F46" s="34"/>
      <c r="G46" s="34"/>
      <c r="H46" s="36"/>
      <c r="I46" s="86">
        <f>I14*C46</f>
        <v>0</v>
      </c>
      <c r="J46" s="18"/>
    </row>
    <row r="47" spans="2:13" ht="13.5" customHeight="1" thickBot="1">
      <c r="B47" s="36" t="s">
        <v>20</v>
      </c>
      <c r="C47" s="96">
        <v>0.2</v>
      </c>
      <c r="D47" s="46" t="s">
        <v>34</v>
      </c>
      <c r="E47" s="34"/>
      <c r="F47" s="34"/>
      <c r="G47" s="34"/>
      <c r="H47" s="36"/>
      <c r="I47" s="87">
        <f>(I10+I11)*C47</f>
        <v>0</v>
      </c>
      <c r="J47" s="18"/>
      <c r="K47" s="11"/>
      <c r="L47" s="19"/>
      <c r="M47" s="17"/>
    </row>
    <row r="48" spans="2:15" ht="15.75" thickBot="1">
      <c r="B48" s="49" t="s">
        <v>22</v>
      </c>
      <c r="C48" s="36"/>
      <c r="D48" s="34"/>
      <c r="E48" s="34"/>
      <c r="F48" s="34"/>
      <c r="G48" s="34"/>
      <c r="H48" s="36"/>
      <c r="I48" s="88">
        <f>SUM(I40:I47)</f>
        <v>0</v>
      </c>
      <c r="J48" s="18"/>
      <c r="K48" s="11"/>
      <c r="N48" s="3"/>
      <c r="O48" s="3"/>
    </row>
    <row r="49" spans="2:15" ht="9" customHeight="1" thickTop="1">
      <c r="B49" s="19"/>
      <c r="C49" s="17"/>
      <c r="D49" s="4"/>
      <c r="E49" s="4"/>
      <c r="F49" s="4"/>
      <c r="G49" s="4"/>
      <c r="I49" s="15"/>
      <c r="J49" s="18"/>
      <c r="K49" s="11"/>
      <c r="N49" s="3"/>
      <c r="O49" s="3"/>
    </row>
    <row r="50" spans="1:15" ht="12.75">
      <c r="A50" s="37"/>
      <c r="B50" s="100" t="s">
        <v>25</v>
      </c>
      <c r="C50" s="37"/>
      <c r="D50" s="37"/>
      <c r="E50" s="54"/>
      <c r="F50" s="54"/>
      <c r="G50" s="37"/>
      <c r="H50" s="37"/>
      <c r="I50" s="37"/>
      <c r="J50" s="37"/>
      <c r="K50" s="67"/>
      <c r="L50" s="37"/>
      <c r="M50" s="37"/>
      <c r="N50" s="54"/>
      <c r="O50" s="3"/>
    </row>
    <row r="51" spans="2:15" s="12" customFormat="1" ht="8.25" customHeight="1" thickBot="1">
      <c r="B51" s="98"/>
      <c r="E51" s="18"/>
      <c r="F51" s="18"/>
      <c r="K51" s="99"/>
      <c r="N51" s="18"/>
      <c r="O51" s="18"/>
    </row>
    <row r="52" spans="5:15" ht="15.75" thickBot="1">
      <c r="E52" s="4"/>
      <c r="F52" s="4"/>
      <c r="I52" s="89">
        <v>45</v>
      </c>
      <c r="J52" s="36" t="s">
        <v>35</v>
      </c>
      <c r="K52" s="50"/>
      <c r="L52" s="60"/>
      <c r="N52" s="3"/>
      <c r="O52" s="3"/>
    </row>
    <row r="53" spans="5:15" ht="15.75" thickBot="1">
      <c r="E53" s="4"/>
      <c r="F53" s="4"/>
      <c r="G53" s="66"/>
      <c r="H53" s="36"/>
      <c r="I53" s="89">
        <v>5</v>
      </c>
      <c r="J53" s="36" t="s">
        <v>36</v>
      </c>
      <c r="K53" s="50"/>
      <c r="L53" s="60"/>
      <c r="N53" s="3"/>
      <c r="O53" s="3"/>
    </row>
    <row r="54" spans="4:16" s="12" customFormat="1" ht="9" customHeight="1">
      <c r="D54" s="19"/>
      <c r="E54" s="19"/>
      <c r="F54" s="20"/>
      <c r="G54" s="9"/>
      <c r="H54" s="17"/>
      <c r="I54" s="17"/>
      <c r="K54" s="15"/>
      <c r="M54" s="11"/>
      <c r="O54" s="52"/>
      <c r="P54" s="53"/>
    </row>
    <row r="55" spans="1:16" ht="12.75">
      <c r="A55" s="37"/>
      <c r="B55" s="101" t="s">
        <v>29</v>
      </c>
      <c r="C55" s="55"/>
      <c r="D55" s="37"/>
      <c r="E55" s="37"/>
      <c r="F55" s="37"/>
      <c r="G55" s="37"/>
      <c r="H55" s="56"/>
      <c r="I55" s="37"/>
      <c r="J55" s="37"/>
      <c r="K55" s="37"/>
      <c r="L55" s="37"/>
      <c r="M55" s="37"/>
      <c r="N55" s="54"/>
      <c r="O55" s="3"/>
      <c r="P55" s="22"/>
    </row>
    <row r="56" spans="2:16" ht="9" customHeight="1">
      <c r="B56" s="23"/>
      <c r="C56" s="23"/>
      <c r="E56" s="8"/>
      <c r="F56" s="8"/>
      <c r="G56" s="8"/>
      <c r="H56" s="16"/>
      <c r="I56" s="8"/>
      <c r="J56" s="8"/>
      <c r="K56" s="8"/>
      <c r="L56" s="3"/>
      <c r="N56" s="3"/>
      <c r="O56" s="3"/>
      <c r="P56" s="22"/>
    </row>
    <row r="57" spans="1:20" ht="15.75" thickBot="1">
      <c r="A57" s="58"/>
      <c r="B57" s="58" t="s">
        <v>45</v>
      </c>
      <c r="C57" s="58"/>
      <c r="D57" s="58"/>
      <c r="E57" s="58" t="s">
        <v>3</v>
      </c>
      <c r="F57" s="58" t="s">
        <v>4</v>
      </c>
      <c r="G57" s="58"/>
      <c r="I57" s="61" t="s">
        <v>46</v>
      </c>
      <c r="J57" s="58"/>
      <c r="K57" s="58"/>
      <c r="L57" s="58"/>
      <c r="M57" s="62"/>
      <c r="O57" s="21"/>
      <c r="P57" s="24"/>
      <c r="Q57" s="3"/>
      <c r="R57" s="3"/>
      <c r="S57" s="3"/>
      <c r="T57" s="3"/>
    </row>
    <row r="58" spans="2:20" ht="15.75" thickBot="1">
      <c r="B58" s="90">
        <f>IF((I26+I29+I30)=0,0,IF(I26=0,I48/K31,I48))</f>
        <v>0</v>
      </c>
      <c r="C58" s="36" t="s">
        <v>42</v>
      </c>
      <c r="D58" s="36"/>
      <c r="E58" s="91">
        <v>0.25</v>
      </c>
      <c r="F58" s="90">
        <f>+B58*E58</f>
        <v>0</v>
      </c>
      <c r="H58" s="8"/>
      <c r="I58" s="93">
        <f>+B58+F58</f>
        <v>0</v>
      </c>
      <c r="J58" s="36" t="s">
        <v>37</v>
      </c>
      <c r="K58" s="36"/>
      <c r="O58" s="3"/>
      <c r="P58" s="24"/>
      <c r="Q58" s="3"/>
      <c r="R58" s="3"/>
      <c r="S58" s="3"/>
      <c r="T58" s="3"/>
    </row>
    <row r="59" spans="2:20" ht="15.75" thickBot="1">
      <c r="B59" s="90">
        <f>IF(I52&lt;4,"Mindre än en månad",(B58/(I52/4)))</f>
        <v>0</v>
      </c>
      <c r="C59" s="36" t="s">
        <v>43</v>
      </c>
      <c r="D59" s="36"/>
      <c r="E59" s="92">
        <f>E58</f>
        <v>0.25</v>
      </c>
      <c r="F59" s="90">
        <f>IF(I52&lt;4,"",B59*E59)</f>
        <v>0</v>
      </c>
      <c r="H59" s="8"/>
      <c r="I59" s="93">
        <f>IF(I52&lt;4,"",B59+F59)</f>
        <v>0</v>
      </c>
      <c r="J59" s="36" t="s">
        <v>38</v>
      </c>
      <c r="K59" s="36"/>
      <c r="O59" s="3"/>
      <c r="P59" s="3"/>
      <c r="Q59" s="3"/>
      <c r="R59" s="3"/>
      <c r="S59" s="3"/>
      <c r="T59" s="3"/>
    </row>
    <row r="60" spans="2:20" ht="15.75" thickBot="1">
      <c r="B60" s="90">
        <f>B58/I52</f>
        <v>0</v>
      </c>
      <c r="C60" s="36" t="s">
        <v>44</v>
      </c>
      <c r="D60" s="36"/>
      <c r="E60" s="92">
        <f>E59</f>
        <v>0.25</v>
      </c>
      <c r="F60" s="90">
        <f>+B60*E60</f>
        <v>0</v>
      </c>
      <c r="G60" s="8"/>
      <c r="H60" s="8"/>
      <c r="I60" s="94">
        <f>+B60+F60</f>
        <v>0</v>
      </c>
      <c r="J60" s="63" t="s">
        <v>39</v>
      </c>
      <c r="K60" s="36"/>
      <c r="O60" s="3"/>
      <c r="P60" s="1"/>
      <c r="Q60" s="3"/>
      <c r="R60" s="3"/>
      <c r="S60" s="3"/>
      <c r="T60" s="3"/>
    </row>
    <row r="61" spans="2:12" ht="15.75" thickBot="1">
      <c r="B61" s="90">
        <f>B58/(I53*I52)</f>
        <v>0</v>
      </c>
      <c r="C61" s="36" t="s">
        <v>41</v>
      </c>
      <c r="D61" s="36"/>
      <c r="E61" s="92">
        <f>E60</f>
        <v>0.25</v>
      </c>
      <c r="F61" s="90">
        <f>+B61*E61</f>
        <v>0</v>
      </c>
      <c r="G61" s="8"/>
      <c r="H61" s="8"/>
      <c r="I61" s="94">
        <f>+B61+F61</f>
        <v>0</v>
      </c>
      <c r="J61" s="63" t="s">
        <v>40</v>
      </c>
      <c r="K61" s="36"/>
      <c r="L61" s="3"/>
    </row>
    <row r="62" spans="2:12" s="12" customFormat="1" ht="9" customHeight="1">
      <c r="B62" s="15"/>
      <c r="C62" s="25"/>
      <c r="E62" s="26"/>
      <c r="F62" s="15"/>
      <c r="G62" s="27"/>
      <c r="H62" s="27"/>
      <c r="I62" s="9"/>
      <c r="J62" s="28"/>
      <c r="K62" s="25"/>
      <c r="L62" s="18"/>
    </row>
    <row r="63" spans="2:9" s="57" customFormat="1" ht="12">
      <c r="B63" s="58" t="s">
        <v>30</v>
      </c>
      <c r="C63" s="58"/>
      <c r="H63" s="59"/>
      <c r="I63" s="58"/>
    </row>
    <row r="64" spans="2:11" ht="9" customHeight="1">
      <c r="B64" s="10"/>
      <c r="C64" s="10"/>
      <c r="E64" s="8"/>
      <c r="F64" s="8"/>
      <c r="G64" s="8"/>
      <c r="H64" s="16"/>
      <c r="I64" s="10"/>
      <c r="J64" s="8"/>
      <c r="K64" s="8"/>
    </row>
    <row r="65" spans="2:11" s="36" customFormat="1" ht="12" thickBot="1">
      <c r="B65" s="65" t="str">
        <f>IF(I29=I26,"Min försäljning i antal timmar eller varor (styck) blir",IF(I26=0,"Min försäljning av varor (antal) blir","Min försäljning av timmar blir"))</f>
        <v>Min försäljning i antal timmar eller varor (styck) blir</v>
      </c>
      <c r="C65" s="64"/>
      <c r="D65" s="64"/>
      <c r="E65" s="34"/>
      <c r="H65" s="64"/>
      <c r="I65" s="34"/>
      <c r="J65" s="34"/>
      <c r="K65" s="34"/>
    </row>
    <row r="66" spans="2:11" ht="18.75" thickBot="1">
      <c r="B66" s="95">
        <f>IF((I26+I29+I30)=0,0,IF(I26=0,B58/I31,B58/I26))</f>
        <v>0</v>
      </c>
      <c r="C66" s="36" t="s">
        <v>42</v>
      </c>
      <c r="D66" s="29"/>
      <c r="E66" s="30"/>
      <c r="H66" s="18"/>
      <c r="I66" s="31"/>
      <c r="J66" s="30"/>
      <c r="K66" s="2"/>
    </row>
    <row r="67" spans="2:11" ht="18.75" thickBot="1">
      <c r="B67" s="95">
        <f>IF(I52&lt;4,"",B66/(I52/4))</f>
        <v>0</v>
      </c>
      <c r="C67" s="36" t="s">
        <v>43</v>
      </c>
      <c r="D67" s="29"/>
      <c r="E67" s="18"/>
      <c r="H67" s="17"/>
      <c r="I67" s="31"/>
      <c r="J67" s="30"/>
      <c r="K67" s="2"/>
    </row>
    <row r="68" spans="2:11" ht="18.75" thickBot="1">
      <c r="B68" s="95">
        <f>B66/I52</f>
        <v>0</v>
      </c>
      <c r="C68" s="36" t="s">
        <v>44</v>
      </c>
      <c r="D68" s="29"/>
      <c r="E68" s="17"/>
      <c r="H68" s="17"/>
      <c r="I68" s="31"/>
      <c r="J68" s="32"/>
      <c r="K68" s="2"/>
    </row>
    <row r="69" spans="2:11" ht="18.75" thickBot="1">
      <c r="B69" s="95">
        <f>B66/(I53*I52)</f>
        <v>0</v>
      </c>
      <c r="C69" s="36" t="s">
        <v>41</v>
      </c>
      <c r="D69" s="29"/>
      <c r="E69" s="17"/>
      <c r="H69" s="17"/>
      <c r="I69" s="31"/>
      <c r="J69" s="32"/>
      <c r="K69" s="2"/>
    </row>
    <row r="70" spans="5:10" ht="12.75">
      <c r="E70" s="12"/>
      <c r="F70" s="12"/>
      <c r="G70" s="12"/>
      <c r="H70" s="12"/>
      <c r="I70" s="12"/>
      <c r="J70" s="12"/>
    </row>
    <row r="71" spans="5:10" ht="12.75">
      <c r="E71" s="12"/>
      <c r="F71" s="12"/>
      <c r="G71" s="12"/>
      <c r="H71" s="12"/>
      <c r="I71" s="12"/>
      <c r="J71" s="12"/>
    </row>
    <row r="72" spans="2:3" ht="12.75">
      <c r="B72" s="33"/>
      <c r="C72" s="33"/>
    </row>
  </sheetData>
  <sheetProtection password="9931" sheet="1" objects="1" scenarios="1" selectLockedCells="1"/>
  <printOptions/>
  <pageMargins left="0.75" right="0.59" top="0.61" bottom="0.29" header="0.31" footer="0.31"/>
  <pageSetup fitToHeight="1" fitToWidth="1" horizontalDpi="600" verticalDpi="600" orientation="portrait" paperSize="9" scale="62" r:id="rId4"/>
  <headerFooter alignWithMargins="0">
    <oddFooter>&amp;L&amp;11 2006-07-06&amp;C&amp;"Arial Narrow,Normal"&amp;11ALMI Företagspartner AB</oddFooter>
  </headerFooter>
  <ignoredErrors>
    <ignoredError sqref="I59 F59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Anna Tigerström</cp:lastModifiedBy>
  <cp:lastPrinted>2006-07-06T09:35:37Z</cp:lastPrinted>
  <dcterms:created xsi:type="dcterms:W3CDTF">2006-05-05T17:04:17Z</dcterms:created>
  <dcterms:modified xsi:type="dcterms:W3CDTF">2018-11-15T20:01:53Z</dcterms:modified>
  <cp:category/>
  <cp:version/>
  <cp:contentType/>
  <cp:contentStatus/>
</cp:coreProperties>
</file>